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9" i="1"/>
  <c r="K35" i="1" l="1"/>
  <c r="J35" i="1" s="1"/>
  <c r="K33" i="1"/>
  <c r="J33" i="1" s="1"/>
  <c r="K34" i="1"/>
  <c r="J34" i="1" s="1"/>
  <c r="L34" i="1"/>
  <c r="K32" i="1"/>
  <c r="J32" i="1" s="1"/>
  <c r="K31" i="1"/>
  <c r="J31" i="1" s="1"/>
  <c r="K30" i="1"/>
  <c r="J30" i="1" s="1"/>
  <c r="K29" i="1"/>
  <c r="J29" i="1" s="1"/>
  <c r="L29" i="1"/>
  <c r="L30" i="1"/>
  <c r="L31" i="1"/>
  <c r="L32" i="1"/>
  <c r="L35" i="1"/>
  <c r="L28" i="1"/>
  <c r="K28" i="1"/>
  <c r="J28" i="1" s="1"/>
  <c r="C28" i="1"/>
  <c r="C26" i="1" l="1"/>
  <c r="C25" i="1"/>
  <c r="C19" i="1"/>
  <c r="C17" i="1"/>
  <c r="C13" i="1"/>
  <c r="C9" i="1"/>
  <c r="K5" i="1"/>
  <c r="J5" i="1" s="1"/>
  <c r="K6" i="1"/>
  <c r="J6" i="1" s="1"/>
  <c r="K7" i="1"/>
  <c r="J7" i="1" s="1"/>
  <c r="K8" i="1"/>
  <c r="J8" i="1" s="1"/>
  <c r="K9" i="1"/>
  <c r="J9" i="1" s="1"/>
  <c r="K10" i="1"/>
  <c r="J10" i="1" s="1"/>
  <c r="K11" i="1"/>
  <c r="J11" i="1" s="1"/>
  <c r="K12" i="1"/>
  <c r="J12" i="1" s="1"/>
  <c r="K13" i="1"/>
  <c r="J13" i="1" s="1"/>
  <c r="K14" i="1"/>
  <c r="J14" i="1" s="1"/>
  <c r="K15" i="1"/>
  <c r="J15" i="1" s="1"/>
  <c r="K16" i="1"/>
  <c r="J16" i="1" s="1"/>
  <c r="K17" i="1"/>
  <c r="J17" i="1" s="1"/>
  <c r="K18" i="1"/>
  <c r="J18" i="1" s="1"/>
  <c r="K19" i="1"/>
  <c r="J19" i="1" s="1"/>
  <c r="K20" i="1"/>
  <c r="J20" i="1" s="1"/>
  <c r="K21" i="1"/>
  <c r="J21" i="1" s="1"/>
  <c r="K22" i="1"/>
  <c r="J22" i="1" s="1"/>
  <c r="K23" i="1"/>
  <c r="J23" i="1" s="1"/>
  <c r="K24" i="1"/>
  <c r="J24" i="1" s="1"/>
  <c r="K25" i="1"/>
  <c r="J25" i="1" s="1"/>
  <c r="K26" i="1"/>
  <c r="J26" i="1" s="1"/>
  <c r="K27" i="1"/>
  <c r="J27" i="1" s="1"/>
  <c r="K4" i="1"/>
  <c r="J4" i="1" s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F38" i="1" l="1"/>
  <c r="F40" i="1"/>
</calcChain>
</file>

<file path=xl/sharedStrings.xml><?xml version="1.0" encoding="utf-8"?>
<sst xmlns="http://schemas.openxmlformats.org/spreadsheetml/2006/main" count="147" uniqueCount="117">
  <si>
    <t>PACKINGLIST</t>
  </si>
  <si>
    <t>FECHA:</t>
  </si>
  <si>
    <t>PALL NO</t>
  </si>
  <si>
    <t>QTY KG</t>
  </si>
  <si>
    <t>TORRENT ITEM (SHORT DESCR)</t>
  </si>
  <si>
    <t>ARTICLE DESCRIPTION</t>
  </si>
  <si>
    <t>LOT</t>
  </si>
  <si>
    <t>NW PALET KG</t>
  </si>
  <si>
    <t>GW PALET KG</t>
  </si>
  <si>
    <t>VOL PALET M3</t>
  </si>
  <si>
    <t>TDA12 BLANCO</t>
  </si>
  <si>
    <t>TARRINA DAKOR 12CM BLANCO EXT/INT</t>
  </si>
  <si>
    <t>TOTAL PALLETS ORDER</t>
  </si>
  <si>
    <t>PAL</t>
  </si>
  <si>
    <t>TOTAL NET WEIGHT</t>
  </si>
  <si>
    <t>KGR</t>
  </si>
  <si>
    <t>TOTAL GROSS WEIGHT</t>
  </si>
  <si>
    <t>TOTAL VOLUME</t>
  </si>
  <si>
    <t>M3</t>
  </si>
  <si>
    <t>220518,1 (3/22)</t>
  </si>
  <si>
    <t>BOL C/PIE    +TARL9</t>
  </si>
  <si>
    <t>240750  +  240718.1</t>
  </si>
  <si>
    <t>BOL CON PIE 14X8CM BEIGE       +                 RAMEQUIN LISO 9CM BLANCO</t>
  </si>
  <si>
    <t>UNITS</t>
  </si>
  <si>
    <t>EC17 BL</t>
  </si>
  <si>
    <t>ENSALADERA CONICA 17CM BLANCO EXT/TER INT</t>
  </si>
  <si>
    <t>REFERENCE</t>
  </si>
  <si>
    <t>120580222222+35060922727</t>
  </si>
  <si>
    <t>250679.1</t>
  </si>
  <si>
    <t>220538.1 (5/22)   +   220518.1 (3/22)</t>
  </si>
  <si>
    <t>250682.1 (6,/25)</t>
  </si>
  <si>
    <t>325010210303 35010210404 13190612727</t>
  </si>
  <si>
    <t>TARL24 CAO CL   TARL24 CAO OSC  CAE11,5 BLANCO</t>
  </si>
  <si>
    <t>TARTERA LISA 24 CM CAOBA CLARO                                TARTERA LISA 24 CM CAOBA OSCURO                             CAE 11,5 BLANCO</t>
  </si>
  <si>
    <t>250616.5             250715.1                 250616.2</t>
  </si>
  <si>
    <t>37030122727</t>
  </si>
  <si>
    <t>250682.1</t>
  </si>
  <si>
    <t xml:space="preserve">TDA12 BLANCO           PLATO CARACOLES </t>
  </si>
  <si>
    <t>TARRINA DAKOR 12CM BLANCO EXT/INT                       PLATO CARACOLES 21,7X20X2,5 BLANCO BRILL</t>
  </si>
  <si>
    <t>250718.5</t>
  </si>
  <si>
    <t>35010212626    35010210303     35010112626</t>
  </si>
  <si>
    <t>TAR24 NM                   TAR24 CAO CL             TAR21 NM                 GRATEAJO C/T R</t>
  </si>
  <si>
    <t>TARTERA LISA 24CM NEGRO MATE                                   TARTERA LISA 24CM CAOBA CLARO                                     TARTERA LISA 21CM NEGRO MATE                                     GRATEAJO CON TAPA COLORES REACTIVOS</t>
  </si>
  <si>
    <t>13190610101</t>
  </si>
  <si>
    <t>CAZUELA LISA 12CM NATURAL EXT/INT</t>
  </si>
  <si>
    <t>250712.1</t>
  </si>
  <si>
    <t>35010210303</t>
  </si>
  <si>
    <t>TARL 24 CAO CL</t>
  </si>
  <si>
    <t>TARTERA LISA 24X5CM CAOBA CLARO EXT/INT</t>
  </si>
  <si>
    <t>240811.1</t>
  </si>
  <si>
    <t>35010210707</t>
  </si>
  <si>
    <t>TARL24 CREMA</t>
  </si>
  <si>
    <t xml:space="preserve">CAE12 NAT </t>
  </si>
  <si>
    <t>TARTERA LISA 24X5CM CREMA EXT/INT</t>
  </si>
  <si>
    <t>240718.2</t>
  </si>
  <si>
    <t>12020110799</t>
  </si>
  <si>
    <t>ENSALADERA CONICA 17CM AMARILLO     ENSALADERA CONICA 17CM BLANCO</t>
  </si>
  <si>
    <t>EC17 AMA                     EC17 BL</t>
  </si>
  <si>
    <t>250650.1            250650.3</t>
  </si>
  <si>
    <t>OBS</t>
  </si>
  <si>
    <t>NO FOOD CONTACT  /  JUST DECO</t>
  </si>
  <si>
    <t>CAE11,5 NAT</t>
  </si>
  <si>
    <t>CAZUELA LISA 11,5CM NATURAL INT/EXT</t>
  </si>
  <si>
    <t>111101110101   111102110101  111103110101  111104110101</t>
  </si>
  <si>
    <t>BRETT21 NAT             BRETT24 NAT               BRETT29 NAT                 BRETT32 NAT</t>
  </si>
  <si>
    <t>BANDEJA RECTA 21X13CM NAT INT/EXT                                               BANDEJA RECTA 24,5X14CM NAT INT /EXT                     BANDEJA RECTA 29X18CM NAT INT/EXT                                 BANDEJA RECTA 32X20CM NAT INT/EXT</t>
  </si>
  <si>
    <t>240823.3               240823.4             240823.5              250669.1</t>
  </si>
  <si>
    <t>260733.1</t>
  </si>
  <si>
    <t>QT APROX PIECES</t>
  </si>
  <si>
    <t>CAO18 CAO CL               CAO14 CAO CL                   CAO20 CAO CL</t>
  </si>
  <si>
    <t>13060330303     13060320303     13060420303</t>
  </si>
  <si>
    <t>CAZUELA CON OREJAS 18CM CAOBA CLARO                      CAZUELA CON OREJAS 14CM CAOBA CLARO                  CAZUELA CON OREJAS 20CM CAOBA CLARO</t>
  </si>
  <si>
    <t>250608.10             250608.12           250608.14</t>
  </si>
  <si>
    <t>CAE12 NAT</t>
  </si>
  <si>
    <t>CAE12 NAT                 CAS15 CAO OSC</t>
  </si>
  <si>
    <t xml:space="preserve">CAZUELA LISA 12CM NATURAL EXT/INT                             CAZUELA HOSTELERA 15CM CAOBA OSCURO </t>
  </si>
  <si>
    <t>260733,1            260746.2</t>
  </si>
  <si>
    <t>13190610101    37140222626</t>
  </si>
  <si>
    <t>CAE12 NAT                     TM7 NM</t>
  </si>
  <si>
    <t>CAZUELA LISA 12CM NATURAL EXT/INT                               TARRINA MINI 7CM NEGRO MATE INT/EXT</t>
  </si>
  <si>
    <t>260733.1                   250714.6</t>
  </si>
  <si>
    <t>11110410101</t>
  </si>
  <si>
    <t>BRETT32 NAT</t>
  </si>
  <si>
    <t>BANDEJA RECTA TT 32X20CM NAT EXT/INT</t>
  </si>
  <si>
    <t>250669.1</t>
  </si>
  <si>
    <t>13190610101   35010112626</t>
  </si>
  <si>
    <t>CAE12 NAT                       TARL21 CAOBA</t>
  </si>
  <si>
    <t>CAXUELA LISA 12CM NATURAL EXT/INT                             TARTERA LISA 21CM CAOBA OSCURO</t>
  </si>
  <si>
    <t>260733.1              250677</t>
  </si>
  <si>
    <t>250661.1                250661.2                       250661.3            250667</t>
  </si>
  <si>
    <t>12040515555</t>
  </si>
  <si>
    <t>MB28BL R</t>
  </si>
  <si>
    <t>MIXING BOL 28CM BLANCO REACTIVO</t>
  </si>
  <si>
    <t>250624,1           250622,1</t>
  </si>
  <si>
    <t>MB28BL R/CUT22BL R/MB21N R</t>
  </si>
  <si>
    <t>MIX.BOL 28CM BLANCO REACTIVO                                 CUENCO ALTO 22CM BLANCO REACTIVO                    MIX.BOL 21CM NEGRO REACTIVO,</t>
  </si>
  <si>
    <t xml:space="preserve">250624,1           250622,1          250624,4        </t>
  </si>
  <si>
    <t>4108102171</t>
  </si>
  <si>
    <t>MPDF12 Y 15</t>
  </si>
  <si>
    <t>TIESTO RALLADO COLORES R 12CM Y 15CM</t>
  </si>
  <si>
    <t>250633.1.4        250633.2.3</t>
  </si>
  <si>
    <t>4108107575</t>
  </si>
  <si>
    <t>MPDF10</t>
  </si>
  <si>
    <t>TIESTO RALLADO COLORES R 10CM</t>
  </si>
  <si>
    <t>250638.4.5.6</t>
  </si>
  <si>
    <t>35010220839</t>
  </si>
  <si>
    <t>TA6 24X5</t>
  </si>
  <si>
    <t>TARTERA ESTRIAS DEGRADADO 24X5CM</t>
  </si>
  <si>
    <t>260734.3.4.5</t>
  </si>
  <si>
    <t>POCC VP</t>
  </si>
  <si>
    <t>TARRO 12X12 VERDE PAVO REACTIVO</t>
  </si>
  <si>
    <t>250663.1</t>
  </si>
  <si>
    <t>MB12VP/BL32VP/TC115NAT/C946002BI/EC30BUR/MB24AZ/MB24VP</t>
  </si>
  <si>
    <t>BOL 12CM VERDE PAVO/BAND OV 32CM VERDE PAVO/RUSTIDOR POLLO NATURAL/CAZUELA BICOLOR/ENSALADERA CONICA 30CM BURDEOS/BOL 24CM AZUL/BOL 24 CM VERDE PAVO</t>
  </si>
  <si>
    <t>260811.1/260811.3/260796.10/260811.8/260796.7/260802.8/260802.7</t>
  </si>
  <si>
    <t>SEP'26</t>
  </si>
  <si>
    <t>TOTAL UNITS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</si>
</sst>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0"/>
      <name val="Comic Sans MS"/>
      <family val="4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7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1" fontId="1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17" fontId="1" fillId="0" borderId="0" xfId="1" applyNumberFormat="1" applyFont="1" applyBorder="1" applyAlignment="1">
      <alignment horizontal="left" wrapText="1"/>
    </xf>
    <xf numFmtId="14" fontId="1" fillId="0" borderId="0" xfId="1" applyNumberFormat="1" applyFont="1" applyBorder="1" applyAlignment="1">
      <alignment horizontal="center"/>
    </xf>
    <xf numFmtId="0" fontId="6" fillId="3" borderId="4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left" vertical="center" wrapText="1"/>
    </xf>
    <xf numFmtId="164" fontId="11" fillId="0" borderId="4" xfId="2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5" borderId="4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7" fillId="0" borderId="5" xfId="1" applyNumberFormat="1" applyFont="1" applyBorder="1" applyAlignment="1">
      <alignment horizontal="left"/>
    </xf>
    <xf numFmtId="0" fontId="7" fillId="0" borderId="6" xfId="1" applyFont="1" applyBorder="1" applyAlignment="1">
      <alignment horizontal="left"/>
    </xf>
    <xf numFmtId="0" fontId="13" fillId="0" borderId="6" xfId="0" applyFont="1" applyBorder="1" applyAlignment="1">
      <alignment wrapText="1"/>
    </xf>
    <xf numFmtId="0" fontId="1" fillId="0" borderId="7" xfId="1" applyFont="1" applyBorder="1" applyAlignment="1">
      <alignment horizontal="left" vertical="center"/>
    </xf>
    <xf numFmtId="1" fontId="7" fillId="0" borderId="8" xfId="1" applyNumberFormat="1" applyFont="1" applyBorder="1" applyAlignment="1">
      <alignment horizontal="left"/>
    </xf>
    <xf numFmtId="0" fontId="7" fillId="0" borderId="9" xfId="1" applyFont="1" applyBorder="1" applyAlignment="1">
      <alignment horizontal="left"/>
    </xf>
    <xf numFmtId="0" fontId="13" fillId="0" borderId="9" xfId="0" applyFont="1" applyBorder="1" applyAlignment="1">
      <alignment wrapText="1"/>
    </xf>
    <xf numFmtId="0" fontId="1" fillId="0" borderId="10" xfId="1" applyFont="1" applyBorder="1" applyAlignment="1">
      <alignment horizontal="left" vertical="center"/>
    </xf>
    <xf numFmtId="1" fontId="7" fillId="0" borderId="11" xfId="1" applyNumberFormat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13" fillId="0" borderId="12" xfId="0" applyFont="1" applyBorder="1" applyAlignment="1">
      <alignment wrapText="1"/>
    </xf>
    <xf numFmtId="0" fontId="1" fillId="0" borderId="13" xfId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1" fontId="7" fillId="2" borderId="4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left" wrapText="1"/>
    </xf>
    <xf numFmtId="0" fontId="7" fillId="0" borderId="9" xfId="1" applyFont="1" applyBorder="1" applyAlignment="1">
      <alignment horizontal="left" wrapText="1"/>
    </xf>
    <xf numFmtId="0" fontId="7" fillId="0" borderId="12" xfId="1" applyFont="1" applyBorder="1" applyAlignment="1">
      <alignment horizontal="left" wrapText="1"/>
    </xf>
    <xf numFmtId="0" fontId="0" fillId="0" borderId="0" xfId="0" applyAlignment="1">
      <alignment wrapText="1"/>
    </xf>
    <xf numFmtId="49" fontId="10" fillId="0" borderId="4" xfId="0" applyNumberFormat="1" applyFont="1" applyBorder="1" applyAlignment="1">
      <alignment horizontal="center" vertical="center" wrapText="1"/>
    </xf>
    <xf numFmtId="49" fontId="12" fillId="5" borderId="4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1" fontId="7" fillId="0" borderId="0" xfId="1" applyNumberFormat="1" applyFont="1" applyBorder="1" applyAlignment="1">
      <alignment horizontal="center" wrapText="1"/>
    </xf>
    <xf numFmtId="1" fontId="9" fillId="0" borderId="4" xfId="2" applyNumberFormat="1" applyFont="1" applyBorder="1" applyAlignment="1">
      <alignment horizontal="center" vertical="center" wrapText="1"/>
    </xf>
    <xf numFmtId="1" fontId="7" fillId="0" borderId="0" xfId="1" applyNumberFormat="1" applyFont="1" applyBorder="1" applyAlignment="1">
      <alignment horizontal="left" vertical="center" wrapText="1"/>
    </xf>
    <xf numFmtId="1" fontId="10" fillId="0" borderId="0" xfId="0" applyNumberFormat="1" applyFont="1" applyAlignment="1">
      <alignment wrapText="1"/>
    </xf>
    <xf numFmtId="1" fontId="7" fillId="2" borderId="0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0" borderId="14" xfId="0" applyBorder="1" applyAlignment="1">
      <alignment vertical="center"/>
    </xf>
    <xf numFmtId="1" fontId="7" fillId="4" borderId="4" xfId="2" applyNumberFormat="1" applyFont="1" applyFill="1" applyBorder="1" applyAlignment="1">
      <alignment horizontal="center" vertical="center" wrapText="1"/>
    </xf>
    <xf numFmtId="17" fontId="3" fillId="0" borderId="0" xfId="1" applyNumberFormat="1" applyFont="1" applyBorder="1" applyAlignment="1">
      <alignment horizontal="left"/>
    </xf>
    <xf numFmtId="0" fontId="0" fillId="0" borderId="0" xfId="0" applyAlignment="1">
      <alignment horizontal="center" vertical="center" wrapText="1"/>
    </xf>
  </cellXfs>
  <cellStyles count="3">
    <cellStyle name="Euro" xfId="2"/>
    <cellStyle name="Normal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M42" sqref="M42"/>
    </sheetView>
  </sheetViews>
  <sheetFormatPr defaultColWidth="11.42578125" defaultRowHeight="15" x14ac:dyDescent="0.25"/>
  <cols>
    <col min="1" max="1" width="6.7109375" style="36" customWidth="1"/>
    <col min="2" max="3" width="6.140625" customWidth="1"/>
    <col min="4" max="4" width="11.42578125" style="44"/>
    <col min="5" max="5" width="15.140625" customWidth="1"/>
    <col min="6" max="6" width="31.85546875" style="44" customWidth="1"/>
    <col min="8" max="8" width="9.85546875" style="57" customWidth="1"/>
    <col min="9" max="9" width="5" customWidth="1"/>
    <col min="10" max="10" width="7.28515625" customWidth="1"/>
    <col min="11" max="11" width="7.85546875" customWidth="1"/>
    <col min="12" max="12" width="7" customWidth="1"/>
  </cols>
  <sheetData>
    <row r="1" spans="1:12" x14ac:dyDescent="0.25">
      <c r="A1" s="1" t="s">
        <v>0</v>
      </c>
      <c r="B1" s="2"/>
      <c r="C1" s="2"/>
      <c r="D1" s="3"/>
      <c r="E1" s="3"/>
      <c r="F1" s="48"/>
      <c r="G1" s="2"/>
      <c r="H1" s="58"/>
    </row>
    <row r="2" spans="1:12" ht="29.25" customHeight="1" x14ac:dyDescent="0.25">
      <c r="A2" s="34" t="s">
        <v>1</v>
      </c>
      <c r="B2" s="62" t="s">
        <v>115</v>
      </c>
      <c r="C2" s="4"/>
      <c r="D2" s="39"/>
      <c r="E2" s="5"/>
      <c r="F2" s="49"/>
      <c r="G2" s="6"/>
      <c r="H2" s="54"/>
    </row>
    <row r="3" spans="1:12" ht="56.25" x14ac:dyDescent="0.25">
      <c r="A3" s="10" t="s">
        <v>2</v>
      </c>
      <c r="B3" s="7" t="s">
        <v>3</v>
      </c>
      <c r="C3" s="7" t="s">
        <v>68</v>
      </c>
      <c r="D3" s="7" t="s">
        <v>26</v>
      </c>
      <c r="E3" s="8" t="s">
        <v>4</v>
      </c>
      <c r="F3" s="9" t="s">
        <v>5</v>
      </c>
      <c r="G3" s="8" t="s">
        <v>6</v>
      </c>
      <c r="H3" s="38" t="s">
        <v>59</v>
      </c>
      <c r="I3" s="60"/>
      <c r="J3" s="11" t="s">
        <v>7</v>
      </c>
      <c r="K3" s="11" t="s">
        <v>8</v>
      </c>
      <c r="L3" s="12" t="s">
        <v>9</v>
      </c>
    </row>
    <row r="4" spans="1:12" ht="18.75" customHeight="1" x14ac:dyDescent="0.25">
      <c r="A4" s="13">
        <v>1</v>
      </c>
      <c r="B4" s="14">
        <v>420</v>
      </c>
      <c r="C4" s="14">
        <v>2375</v>
      </c>
      <c r="D4" s="40">
        <v>37030122727</v>
      </c>
      <c r="E4" s="15" t="s">
        <v>10</v>
      </c>
      <c r="F4" s="16" t="s">
        <v>11</v>
      </c>
      <c r="G4" s="17" t="s">
        <v>19</v>
      </c>
      <c r="H4" s="55"/>
      <c r="I4" s="59"/>
      <c r="J4" s="18">
        <f>K4-20</f>
        <v>400</v>
      </c>
      <c r="K4" s="18">
        <f t="shared" ref="K4:K35" si="0">B4</f>
        <v>420</v>
      </c>
      <c r="L4" s="19">
        <f>1.2*0.8*1.8</f>
        <v>1.728</v>
      </c>
    </row>
    <row r="5" spans="1:12" ht="24" customHeight="1" x14ac:dyDescent="0.25">
      <c r="A5" s="35">
        <v>2</v>
      </c>
      <c r="B5" s="14">
        <v>415</v>
      </c>
      <c r="C5" s="14">
        <v>810</v>
      </c>
      <c r="D5" s="40" t="s">
        <v>27</v>
      </c>
      <c r="E5" s="15" t="s">
        <v>20</v>
      </c>
      <c r="F5" s="16" t="s">
        <v>22</v>
      </c>
      <c r="G5" s="17" t="s">
        <v>21</v>
      </c>
      <c r="H5" s="55"/>
      <c r="I5" s="59"/>
      <c r="J5" s="18">
        <f t="shared" ref="J5:J35" si="1">K5-20</f>
        <v>395</v>
      </c>
      <c r="K5" s="18">
        <f t="shared" si="0"/>
        <v>415</v>
      </c>
      <c r="L5" s="19">
        <f t="shared" ref="L5:L35" si="2">1.2*0.8*1.8</f>
        <v>1.728</v>
      </c>
    </row>
    <row r="6" spans="1:12" ht="22.5" x14ac:dyDescent="0.25">
      <c r="A6" s="35">
        <v>3</v>
      </c>
      <c r="B6" s="14">
        <v>360</v>
      </c>
      <c r="C6" s="14">
        <v>2739</v>
      </c>
      <c r="D6" s="40">
        <v>12020112799</v>
      </c>
      <c r="E6" s="15" t="s">
        <v>24</v>
      </c>
      <c r="F6" s="16" t="s">
        <v>25</v>
      </c>
      <c r="G6" s="17" t="s">
        <v>28</v>
      </c>
      <c r="H6" s="55"/>
      <c r="I6" s="59"/>
      <c r="J6" s="18">
        <f t="shared" si="1"/>
        <v>340</v>
      </c>
      <c r="K6" s="18">
        <f t="shared" si="0"/>
        <v>360</v>
      </c>
      <c r="L6" s="19">
        <f t="shared" si="2"/>
        <v>1.728</v>
      </c>
    </row>
    <row r="7" spans="1:12" ht="20.25" customHeight="1" x14ac:dyDescent="0.25">
      <c r="A7" s="13">
        <v>4</v>
      </c>
      <c r="B7" s="18">
        <v>360</v>
      </c>
      <c r="C7" s="18">
        <v>2268</v>
      </c>
      <c r="D7" s="21">
        <v>37030122727</v>
      </c>
      <c r="E7" s="15" t="s">
        <v>10</v>
      </c>
      <c r="F7" s="16" t="s">
        <v>11</v>
      </c>
      <c r="G7" s="17" t="s">
        <v>29</v>
      </c>
      <c r="H7" s="55"/>
      <c r="I7" s="59"/>
      <c r="J7" s="18">
        <f t="shared" si="1"/>
        <v>340</v>
      </c>
      <c r="K7" s="18">
        <f t="shared" si="0"/>
        <v>360</v>
      </c>
      <c r="L7" s="19">
        <f t="shared" si="2"/>
        <v>1.728</v>
      </c>
    </row>
    <row r="8" spans="1:12" ht="30" customHeight="1" x14ac:dyDescent="0.25">
      <c r="A8" s="35">
        <v>5</v>
      </c>
      <c r="B8" s="18">
        <v>360</v>
      </c>
      <c r="C8" s="18">
        <v>2268</v>
      </c>
      <c r="D8" s="21">
        <v>37030122727</v>
      </c>
      <c r="E8" s="15" t="s">
        <v>10</v>
      </c>
      <c r="F8" s="16" t="s">
        <v>11</v>
      </c>
      <c r="G8" s="17" t="s">
        <v>30</v>
      </c>
      <c r="H8" s="55"/>
      <c r="I8" s="59"/>
      <c r="J8" s="18">
        <f t="shared" si="1"/>
        <v>340</v>
      </c>
      <c r="K8" s="18">
        <f t="shared" si="0"/>
        <v>360</v>
      </c>
      <c r="L8" s="19">
        <f t="shared" si="2"/>
        <v>1.728</v>
      </c>
    </row>
    <row r="9" spans="1:12" ht="44.25" customHeight="1" x14ac:dyDescent="0.25">
      <c r="A9" s="13">
        <v>6</v>
      </c>
      <c r="B9" s="18">
        <v>475</v>
      </c>
      <c r="C9" s="18">
        <f>180+210+300</f>
        <v>690</v>
      </c>
      <c r="D9" s="45" t="s">
        <v>31</v>
      </c>
      <c r="E9" s="15" t="s">
        <v>32</v>
      </c>
      <c r="F9" s="16" t="s">
        <v>33</v>
      </c>
      <c r="G9" s="17" t="s">
        <v>34</v>
      </c>
      <c r="H9" s="55"/>
      <c r="I9" s="59"/>
      <c r="J9" s="18">
        <f t="shared" si="1"/>
        <v>455</v>
      </c>
      <c r="K9" s="18">
        <f t="shared" si="0"/>
        <v>475</v>
      </c>
      <c r="L9" s="19">
        <f t="shared" si="2"/>
        <v>1.728</v>
      </c>
    </row>
    <row r="10" spans="1:12" ht="27" customHeight="1" x14ac:dyDescent="0.25">
      <c r="A10" s="13">
        <v>7</v>
      </c>
      <c r="B10" s="18">
        <v>410</v>
      </c>
      <c r="C10" s="18">
        <v>2583</v>
      </c>
      <c r="D10" s="45" t="s">
        <v>35</v>
      </c>
      <c r="E10" s="15" t="s">
        <v>10</v>
      </c>
      <c r="F10" s="16" t="s">
        <v>11</v>
      </c>
      <c r="G10" s="17" t="s">
        <v>36</v>
      </c>
      <c r="H10" s="55"/>
      <c r="I10" s="59"/>
      <c r="J10" s="18">
        <f t="shared" si="1"/>
        <v>390</v>
      </c>
      <c r="K10" s="18">
        <f t="shared" si="0"/>
        <v>410</v>
      </c>
      <c r="L10" s="19">
        <f t="shared" si="2"/>
        <v>1.728</v>
      </c>
    </row>
    <row r="11" spans="1:12" ht="22.5" x14ac:dyDescent="0.25">
      <c r="A11" s="13">
        <v>8</v>
      </c>
      <c r="B11" s="18">
        <v>410</v>
      </c>
      <c r="C11" s="18">
        <v>2160</v>
      </c>
      <c r="D11" s="45" t="s">
        <v>35</v>
      </c>
      <c r="E11" s="15" t="s">
        <v>37</v>
      </c>
      <c r="F11" s="16" t="s">
        <v>38</v>
      </c>
      <c r="G11" s="17" t="s">
        <v>39</v>
      </c>
      <c r="H11" s="55"/>
      <c r="I11" s="59"/>
      <c r="J11" s="18">
        <f t="shared" si="1"/>
        <v>390</v>
      </c>
      <c r="K11" s="18">
        <f t="shared" si="0"/>
        <v>410</v>
      </c>
      <c r="L11" s="19">
        <f t="shared" si="2"/>
        <v>1.728</v>
      </c>
    </row>
    <row r="12" spans="1:12" x14ac:dyDescent="0.25">
      <c r="A12" s="13">
        <v>9</v>
      </c>
      <c r="B12" s="18">
        <v>405</v>
      </c>
      <c r="C12" s="18">
        <v>2250</v>
      </c>
      <c r="D12" s="45" t="s">
        <v>35</v>
      </c>
      <c r="E12" s="15" t="s">
        <v>10</v>
      </c>
      <c r="F12" s="16" t="s">
        <v>11</v>
      </c>
      <c r="G12" s="17" t="s">
        <v>36</v>
      </c>
      <c r="H12" s="55"/>
      <c r="I12" s="59"/>
      <c r="J12" s="18">
        <f t="shared" si="1"/>
        <v>385</v>
      </c>
      <c r="K12" s="18">
        <f t="shared" si="0"/>
        <v>405</v>
      </c>
      <c r="L12" s="19">
        <f t="shared" si="2"/>
        <v>1.728</v>
      </c>
    </row>
    <row r="13" spans="1:12" ht="45" x14ac:dyDescent="0.25">
      <c r="A13" s="13">
        <v>10</v>
      </c>
      <c r="B13" s="37">
        <v>435</v>
      </c>
      <c r="C13" s="37">
        <f>336+144+50+250</f>
        <v>780</v>
      </c>
      <c r="D13" s="46" t="s">
        <v>40</v>
      </c>
      <c r="E13" s="20" t="s">
        <v>41</v>
      </c>
      <c r="F13" s="16" t="s">
        <v>42</v>
      </c>
      <c r="G13" s="17" t="s">
        <v>89</v>
      </c>
      <c r="H13" s="55"/>
      <c r="I13" s="59"/>
      <c r="J13" s="18">
        <f t="shared" si="1"/>
        <v>415</v>
      </c>
      <c r="K13" s="18">
        <f t="shared" si="0"/>
        <v>435</v>
      </c>
      <c r="L13" s="19">
        <f t="shared" si="2"/>
        <v>1.728</v>
      </c>
    </row>
    <row r="14" spans="1:12" x14ac:dyDescent="0.25">
      <c r="A14" s="35">
        <v>11</v>
      </c>
      <c r="B14" s="37">
        <v>500</v>
      </c>
      <c r="C14" s="37">
        <v>2793</v>
      </c>
      <c r="D14" s="46" t="s">
        <v>43</v>
      </c>
      <c r="E14" s="20" t="s">
        <v>52</v>
      </c>
      <c r="F14" s="16" t="s">
        <v>44</v>
      </c>
      <c r="G14" s="17" t="s">
        <v>45</v>
      </c>
      <c r="H14" s="55"/>
      <c r="I14" s="59"/>
      <c r="J14" s="18">
        <f t="shared" si="1"/>
        <v>480</v>
      </c>
      <c r="K14" s="18">
        <f t="shared" si="0"/>
        <v>500</v>
      </c>
      <c r="L14" s="19">
        <f t="shared" si="2"/>
        <v>1.728</v>
      </c>
    </row>
    <row r="15" spans="1:12" x14ac:dyDescent="0.25">
      <c r="A15" s="13">
        <v>12</v>
      </c>
      <c r="B15" s="14">
        <v>475</v>
      </c>
      <c r="C15" s="14">
        <v>542</v>
      </c>
      <c r="D15" s="47" t="s">
        <v>46</v>
      </c>
      <c r="E15" s="21" t="s">
        <v>47</v>
      </c>
      <c r="F15" s="50" t="s">
        <v>48</v>
      </c>
      <c r="G15" s="17" t="s">
        <v>49</v>
      </c>
      <c r="H15" s="55"/>
      <c r="I15" s="59"/>
      <c r="J15" s="18">
        <f t="shared" si="1"/>
        <v>455</v>
      </c>
      <c r="K15" s="18">
        <f t="shared" si="0"/>
        <v>475</v>
      </c>
      <c r="L15" s="19">
        <f t="shared" si="2"/>
        <v>1.728</v>
      </c>
    </row>
    <row r="16" spans="1:12" x14ac:dyDescent="0.25">
      <c r="A16" s="13">
        <v>13</v>
      </c>
      <c r="B16" s="18">
        <v>410</v>
      </c>
      <c r="C16" s="18">
        <v>460</v>
      </c>
      <c r="D16" s="45" t="s">
        <v>50</v>
      </c>
      <c r="E16" s="15" t="s">
        <v>51</v>
      </c>
      <c r="F16" s="16" t="s">
        <v>53</v>
      </c>
      <c r="G16" s="17" t="s">
        <v>54</v>
      </c>
      <c r="H16" s="55"/>
      <c r="I16" s="59"/>
      <c r="J16" s="18">
        <f t="shared" si="1"/>
        <v>390</v>
      </c>
      <c r="K16" s="18">
        <f t="shared" si="0"/>
        <v>410</v>
      </c>
      <c r="L16" s="19">
        <f t="shared" si="2"/>
        <v>1.728</v>
      </c>
    </row>
    <row r="17" spans="1:12" ht="33.75" x14ac:dyDescent="0.25">
      <c r="A17" s="13">
        <v>14</v>
      </c>
      <c r="B17" s="18">
        <v>235</v>
      </c>
      <c r="C17" s="18">
        <f>200+260</f>
        <v>460</v>
      </c>
      <c r="D17" s="45" t="s">
        <v>55</v>
      </c>
      <c r="E17" s="15" t="s">
        <v>57</v>
      </c>
      <c r="F17" s="16" t="s">
        <v>56</v>
      </c>
      <c r="G17" s="17" t="s">
        <v>58</v>
      </c>
      <c r="H17" s="61" t="s">
        <v>60</v>
      </c>
      <c r="I17" s="59"/>
      <c r="J17" s="18">
        <f t="shared" si="1"/>
        <v>215</v>
      </c>
      <c r="K17" s="18">
        <f t="shared" si="0"/>
        <v>235</v>
      </c>
      <c r="L17" s="19">
        <f t="shared" si="2"/>
        <v>1.728</v>
      </c>
    </row>
    <row r="18" spans="1:12" x14ac:dyDescent="0.25">
      <c r="A18" s="13">
        <v>15</v>
      </c>
      <c r="B18" s="18">
        <v>475</v>
      </c>
      <c r="C18" s="18">
        <v>2653</v>
      </c>
      <c r="D18" s="45" t="s">
        <v>43</v>
      </c>
      <c r="E18" s="15" t="s">
        <v>61</v>
      </c>
      <c r="F18" s="16" t="s">
        <v>62</v>
      </c>
      <c r="G18" s="17" t="s">
        <v>28</v>
      </c>
      <c r="H18" s="55"/>
      <c r="I18" s="59"/>
      <c r="J18" s="18">
        <f t="shared" si="1"/>
        <v>455</v>
      </c>
      <c r="K18" s="18">
        <f t="shared" si="0"/>
        <v>475</v>
      </c>
      <c r="L18" s="19">
        <f t="shared" si="2"/>
        <v>1.728</v>
      </c>
    </row>
    <row r="19" spans="1:12" ht="45" x14ac:dyDescent="0.25">
      <c r="A19" s="13">
        <v>16</v>
      </c>
      <c r="B19" s="18">
        <v>390</v>
      </c>
      <c r="C19" s="18">
        <f>202+200+100+150</f>
        <v>652</v>
      </c>
      <c r="D19" s="45" t="s">
        <v>63</v>
      </c>
      <c r="E19" s="15" t="s">
        <v>64</v>
      </c>
      <c r="F19" s="16" t="s">
        <v>65</v>
      </c>
      <c r="G19" s="17" t="s">
        <v>66</v>
      </c>
      <c r="H19" s="55"/>
      <c r="I19" s="59"/>
      <c r="J19" s="18">
        <f t="shared" si="1"/>
        <v>370</v>
      </c>
      <c r="K19" s="18">
        <f t="shared" si="0"/>
        <v>390</v>
      </c>
      <c r="L19" s="19">
        <f t="shared" si="2"/>
        <v>1.728</v>
      </c>
    </row>
    <row r="20" spans="1:12" x14ac:dyDescent="0.25">
      <c r="A20" s="13">
        <v>17</v>
      </c>
      <c r="B20" s="18">
        <v>475</v>
      </c>
      <c r="C20" s="18">
        <v>2600</v>
      </c>
      <c r="D20" s="46" t="s">
        <v>43</v>
      </c>
      <c r="E20" s="20" t="s">
        <v>52</v>
      </c>
      <c r="F20" s="16" t="s">
        <v>44</v>
      </c>
      <c r="G20" s="17" t="s">
        <v>67</v>
      </c>
      <c r="H20" s="55"/>
      <c r="I20" s="59"/>
      <c r="J20" s="18">
        <f t="shared" si="1"/>
        <v>455</v>
      </c>
      <c r="K20" s="18">
        <f t="shared" si="0"/>
        <v>475</v>
      </c>
      <c r="L20" s="19">
        <f t="shared" si="2"/>
        <v>1.728</v>
      </c>
    </row>
    <row r="21" spans="1:12" ht="33.75" x14ac:dyDescent="0.25">
      <c r="A21" s="13">
        <v>18</v>
      </c>
      <c r="B21" s="18">
        <v>440</v>
      </c>
      <c r="C21" s="18">
        <v>797</v>
      </c>
      <c r="D21" s="45" t="s">
        <v>70</v>
      </c>
      <c r="E21" s="15" t="s">
        <v>69</v>
      </c>
      <c r="F21" s="16" t="s">
        <v>71</v>
      </c>
      <c r="G21" s="17" t="s">
        <v>72</v>
      </c>
      <c r="H21" s="55"/>
      <c r="I21" s="59"/>
      <c r="J21" s="18">
        <f t="shared" si="1"/>
        <v>420</v>
      </c>
      <c r="K21" s="18">
        <f t="shared" si="0"/>
        <v>440</v>
      </c>
      <c r="L21" s="19">
        <f t="shared" si="2"/>
        <v>1.728</v>
      </c>
    </row>
    <row r="22" spans="1:12" x14ac:dyDescent="0.25">
      <c r="A22" s="13">
        <v>19</v>
      </c>
      <c r="B22" s="18">
        <v>475</v>
      </c>
      <c r="C22" s="18">
        <v>2650</v>
      </c>
      <c r="D22" s="45" t="s">
        <v>43</v>
      </c>
      <c r="E22" s="15" t="s">
        <v>73</v>
      </c>
      <c r="F22" s="16" t="s">
        <v>44</v>
      </c>
      <c r="G22" s="17" t="s">
        <v>67</v>
      </c>
      <c r="H22" s="55"/>
      <c r="I22" s="59"/>
      <c r="J22" s="18">
        <f t="shared" si="1"/>
        <v>455</v>
      </c>
      <c r="K22" s="18">
        <f t="shared" si="0"/>
        <v>475</v>
      </c>
      <c r="L22" s="19">
        <f t="shared" si="2"/>
        <v>1.728</v>
      </c>
    </row>
    <row r="23" spans="1:12" x14ac:dyDescent="0.25">
      <c r="A23" s="35">
        <v>20</v>
      </c>
      <c r="B23" s="18">
        <v>375</v>
      </c>
      <c r="C23" s="18">
        <v>2094</v>
      </c>
      <c r="D23" s="45" t="s">
        <v>43</v>
      </c>
      <c r="E23" s="15" t="s">
        <v>73</v>
      </c>
      <c r="F23" s="16" t="s">
        <v>44</v>
      </c>
      <c r="G23" s="17" t="s">
        <v>67</v>
      </c>
      <c r="H23" s="55"/>
      <c r="I23" s="59"/>
      <c r="J23" s="18">
        <f t="shared" si="1"/>
        <v>355</v>
      </c>
      <c r="K23" s="18">
        <f t="shared" si="0"/>
        <v>375</v>
      </c>
      <c r="L23" s="19">
        <f t="shared" si="2"/>
        <v>1.728</v>
      </c>
    </row>
    <row r="24" spans="1:12" ht="33.75" x14ac:dyDescent="0.25">
      <c r="A24" s="35">
        <v>21</v>
      </c>
      <c r="B24" s="18">
        <v>480</v>
      </c>
      <c r="C24" s="18">
        <v>869</v>
      </c>
      <c r="D24" s="45" t="s">
        <v>70</v>
      </c>
      <c r="E24" s="15" t="s">
        <v>69</v>
      </c>
      <c r="F24" s="16" t="s">
        <v>71</v>
      </c>
      <c r="G24" s="17" t="s">
        <v>72</v>
      </c>
      <c r="H24" s="55"/>
      <c r="I24" s="59"/>
      <c r="J24" s="18">
        <f t="shared" si="1"/>
        <v>460</v>
      </c>
      <c r="K24" s="18">
        <f t="shared" si="0"/>
        <v>480</v>
      </c>
      <c r="L24" s="19">
        <f t="shared" si="2"/>
        <v>1.728</v>
      </c>
    </row>
    <row r="25" spans="1:12" ht="22.5" x14ac:dyDescent="0.25">
      <c r="A25" s="13">
        <v>22</v>
      </c>
      <c r="B25" s="18">
        <v>370</v>
      </c>
      <c r="C25" s="18">
        <f>1787+103</f>
        <v>1890</v>
      </c>
      <c r="D25" s="45" t="s">
        <v>43</v>
      </c>
      <c r="E25" s="15" t="s">
        <v>74</v>
      </c>
      <c r="F25" s="16" t="s">
        <v>75</v>
      </c>
      <c r="G25" s="17" t="s">
        <v>76</v>
      </c>
      <c r="H25" s="55"/>
      <c r="I25" s="59"/>
      <c r="J25" s="18">
        <f t="shared" si="1"/>
        <v>350</v>
      </c>
      <c r="K25" s="18">
        <f t="shared" si="0"/>
        <v>370</v>
      </c>
      <c r="L25" s="19">
        <f t="shared" si="2"/>
        <v>1.728</v>
      </c>
    </row>
    <row r="26" spans="1:12" ht="22.5" x14ac:dyDescent="0.25">
      <c r="A26" s="35">
        <v>23</v>
      </c>
      <c r="B26" s="18">
        <v>450</v>
      </c>
      <c r="C26" s="18">
        <f>1675+2500</f>
        <v>4175</v>
      </c>
      <c r="D26" s="45" t="s">
        <v>77</v>
      </c>
      <c r="E26" s="15" t="s">
        <v>78</v>
      </c>
      <c r="F26" s="16" t="s">
        <v>79</v>
      </c>
      <c r="G26" s="17" t="s">
        <v>80</v>
      </c>
      <c r="H26" s="55"/>
      <c r="I26" s="59"/>
      <c r="J26" s="18">
        <f t="shared" si="1"/>
        <v>430</v>
      </c>
      <c r="K26" s="18">
        <f t="shared" si="0"/>
        <v>450</v>
      </c>
      <c r="L26" s="19">
        <f t="shared" si="2"/>
        <v>1.728</v>
      </c>
    </row>
    <row r="27" spans="1:12" x14ac:dyDescent="0.25">
      <c r="A27" s="13">
        <v>24</v>
      </c>
      <c r="B27" s="18">
        <v>410</v>
      </c>
      <c r="C27" s="18">
        <v>195</v>
      </c>
      <c r="D27" s="45" t="s">
        <v>81</v>
      </c>
      <c r="E27" s="15" t="s">
        <v>82</v>
      </c>
      <c r="F27" s="16" t="s">
        <v>83</v>
      </c>
      <c r="G27" s="17" t="s">
        <v>84</v>
      </c>
      <c r="H27" s="55"/>
      <c r="I27" s="59"/>
      <c r="J27" s="18">
        <f t="shared" si="1"/>
        <v>390</v>
      </c>
      <c r="K27" s="18">
        <f t="shared" si="0"/>
        <v>410</v>
      </c>
      <c r="L27" s="19">
        <f t="shared" si="2"/>
        <v>1.728</v>
      </c>
    </row>
    <row r="28" spans="1:12" ht="22.5" x14ac:dyDescent="0.25">
      <c r="A28" s="35">
        <v>25</v>
      </c>
      <c r="B28" s="18">
        <v>305</v>
      </c>
      <c r="C28" s="18">
        <f>1368+60</f>
        <v>1428</v>
      </c>
      <c r="D28" s="45" t="s">
        <v>85</v>
      </c>
      <c r="E28" s="15" t="s">
        <v>86</v>
      </c>
      <c r="F28" s="16" t="s">
        <v>87</v>
      </c>
      <c r="G28" s="17" t="s">
        <v>88</v>
      </c>
      <c r="H28" s="55"/>
      <c r="I28" s="59"/>
      <c r="J28" s="18">
        <f t="shared" si="1"/>
        <v>285</v>
      </c>
      <c r="K28" s="18">
        <f t="shared" si="0"/>
        <v>305</v>
      </c>
      <c r="L28" s="19">
        <f t="shared" si="2"/>
        <v>1.728</v>
      </c>
    </row>
    <row r="29" spans="1:12" ht="19.5" x14ac:dyDescent="0.25">
      <c r="A29" s="13">
        <v>26</v>
      </c>
      <c r="B29" s="18">
        <v>280</v>
      </c>
      <c r="C29" s="18">
        <v>120</v>
      </c>
      <c r="D29" s="45" t="s">
        <v>90</v>
      </c>
      <c r="E29" s="15" t="s">
        <v>91</v>
      </c>
      <c r="F29" s="16" t="s">
        <v>92</v>
      </c>
      <c r="G29" s="17" t="s">
        <v>93</v>
      </c>
      <c r="H29" s="55"/>
      <c r="I29" s="59"/>
      <c r="J29" s="18">
        <f t="shared" si="1"/>
        <v>260</v>
      </c>
      <c r="K29" s="18">
        <f t="shared" si="0"/>
        <v>280</v>
      </c>
      <c r="L29" s="19">
        <f t="shared" si="2"/>
        <v>1.728</v>
      </c>
    </row>
    <row r="30" spans="1:12" ht="33.75" x14ac:dyDescent="0.25">
      <c r="A30" s="13">
        <v>27</v>
      </c>
      <c r="B30" s="18">
        <v>270</v>
      </c>
      <c r="C30" s="18">
        <v>150</v>
      </c>
      <c r="D30" s="45" t="s">
        <v>90</v>
      </c>
      <c r="E30" s="15" t="s">
        <v>94</v>
      </c>
      <c r="F30" s="16" t="s">
        <v>95</v>
      </c>
      <c r="G30" s="17" t="s">
        <v>96</v>
      </c>
      <c r="H30" s="55"/>
      <c r="I30" s="59"/>
      <c r="J30" s="18">
        <f t="shared" si="1"/>
        <v>250</v>
      </c>
      <c r="K30" s="18">
        <f t="shared" si="0"/>
        <v>270</v>
      </c>
      <c r="L30" s="19">
        <f t="shared" si="2"/>
        <v>1.728</v>
      </c>
    </row>
    <row r="31" spans="1:12" ht="19.5" x14ac:dyDescent="0.25">
      <c r="A31" s="13">
        <v>28</v>
      </c>
      <c r="B31" s="18">
        <v>450</v>
      </c>
      <c r="C31" s="18">
        <v>500</v>
      </c>
      <c r="D31" s="45" t="s">
        <v>97</v>
      </c>
      <c r="E31" s="15" t="s">
        <v>98</v>
      </c>
      <c r="F31" s="16" t="s">
        <v>99</v>
      </c>
      <c r="G31" s="17" t="s">
        <v>100</v>
      </c>
      <c r="H31" s="55"/>
      <c r="I31" s="59"/>
      <c r="J31" s="18">
        <f t="shared" si="1"/>
        <v>430</v>
      </c>
      <c r="K31" s="18">
        <f t="shared" si="0"/>
        <v>450</v>
      </c>
      <c r="L31" s="19">
        <f t="shared" si="2"/>
        <v>1.728</v>
      </c>
    </row>
    <row r="32" spans="1:12" x14ac:dyDescent="0.25">
      <c r="A32" s="13">
        <v>29</v>
      </c>
      <c r="B32" s="18">
        <v>495</v>
      </c>
      <c r="C32" s="18">
        <v>700</v>
      </c>
      <c r="D32" s="45" t="s">
        <v>101</v>
      </c>
      <c r="E32" s="15" t="s">
        <v>102</v>
      </c>
      <c r="F32" s="16" t="s">
        <v>103</v>
      </c>
      <c r="G32" s="17" t="s">
        <v>104</v>
      </c>
      <c r="H32" s="55"/>
      <c r="I32" s="59"/>
      <c r="J32" s="18">
        <f t="shared" si="1"/>
        <v>475</v>
      </c>
      <c r="K32" s="18">
        <f t="shared" si="0"/>
        <v>495</v>
      </c>
      <c r="L32" s="19">
        <f t="shared" si="2"/>
        <v>1.728</v>
      </c>
    </row>
    <row r="33" spans="1:12" x14ac:dyDescent="0.25">
      <c r="A33" s="13">
        <v>30</v>
      </c>
      <c r="B33" s="18">
        <v>460</v>
      </c>
      <c r="C33" s="18">
        <v>648</v>
      </c>
      <c r="D33" s="45"/>
      <c r="E33" s="15" t="s">
        <v>109</v>
      </c>
      <c r="F33" s="16" t="s">
        <v>110</v>
      </c>
      <c r="G33" s="17" t="s">
        <v>111</v>
      </c>
      <c r="H33" s="55"/>
      <c r="I33" s="59"/>
      <c r="J33" s="18">
        <f t="shared" si="1"/>
        <v>440</v>
      </c>
      <c r="K33" s="18">
        <f t="shared" si="0"/>
        <v>460</v>
      </c>
      <c r="L33" s="19"/>
    </row>
    <row r="34" spans="1:12" x14ac:dyDescent="0.25">
      <c r="A34" s="13">
        <v>31</v>
      </c>
      <c r="B34" s="18">
        <v>360</v>
      </c>
      <c r="C34" s="18">
        <v>336</v>
      </c>
      <c r="D34" s="45" t="s">
        <v>105</v>
      </c>
      <c r="E34" s="15" t="s">
        <v>106</v>
      </c>
      <c r="F34" s="16" t="s">
        <v>107</v>
      </c>
      <c r="G34" s="17" t="s">
        <v>108</v>
      </c>
      <c r="H34" s="55"/>
      <c r="I34" s="59"/>
      <c r="J34" s="18">
        <f t="shared" si="1"/>
        <v>340</v>
      </c>
      <c r="K34" s="18">
        <f t="shared" si="0"/>
        <v>360</v>
      </c>
      <c r="L34" s="19">
        <f t="shared" si="2"/>
        <v>1.728</v>
      </c>
    </row>
    <row r="35" spans="1:12" ht="59.25" thickBot="1" x14ac:dyDescent="0.3">
      <c r="A35" s="35">
        <v>32</v>
      </c>
      <c r="B35" s="18">
        <v>290</v>
      </c>
      <c r="C35" s="18">
        <v>477</v>
      </c>
      <c r="D35" s="45"/>
      <c r="E35" s="15" t="s">
        <v>112</v>
      </c>
      <c r="F35" s="16" t="s">
        <v>113</v>
      </c>
      <c r="G35" s="17" t="s">
        <v>114</v>
      </c>
      <c r="H35" s="55"/>
      <c r="I35" s="59"/>
      <c r="J35" s="18">
        <f t="shared" si="1"/>
        <v>270</v>
      </c>
      <c r="K35" s="18">
        <f t="shared" si="0"/>
        <v>290</v>
      </c>
      <c r="L35" s="19">
        <f t="shared" si="2"/>
        <v>1.728</v>
      </c>
    </row>
    <row r="36" spans="1:12" x14ac:dyDescent="0.25">
      <c r="A36" s="22" t="s">
        <v>12</v>
      </c>
      <c r="B36" s="23"/>
      <c r="C36" s="23"/>
      <c r="D36" s="41"/>
      <c r="E36" s="24"/>
      <c r="F36" s="51">
        <v>32</v>
      </c>
      <c r="G36" s="25" t="s">
        <v>13</v>
      </c>
      <c r="H36" s="56"/>
    </row>
    <row r="37" spans="1:12" x14ac:dyDescent="0.25">
      <c r="A37" s="26" t="s">
        <v>116</v>
      </c>
      <c r="B37" s="27"/>
      <c r="C37" s="27"/>
      <c r="D37" s="42"/>
      <c r="E37" s="28"/>
      <c r="F37" s="52">
        <f>SUM(B4:B35)</f>
        <v>12920</v>
      </c>
      <c r="G37" s="29" t="s">
        <v>23</v>
      </c>
      <c r="H37" s="56"/>
    </row>
    <row r="38" spans="1:12" x14ac:dyDescent="0.25">
      <c r="A38" s="26" t="s">
        <v>14</v>
      </c>
      <c r="B38" s="27"/>
      <c r="C38" s="27"/>
      <c r="D38" s="42"/>
      <c r="E38" s="28"/>
      <c r="F38" s="63">
        <f>SUM(J4:J35)</f>
        <v>12280</v>
      </c>
      <c r="G38" s="29" t="s">
        <v>15</v>
      </c>
      <c r="H38" s="56"/>
    </row>
    <row r="39" spans="1:12" x14ac:dyDescent="0.25">
      <c r="A39" s="26" t="s">
        <v>16</v>
      </c>
      <c r="B39" s="27"/>
      <c r="C39" s="27"/>
      <c r="D39" s="42"/>
      <c r="E39" s="28"/>
      <c r="F39" s="52">
        <f>SUM(B4:B35)</f>
        <v>12920</v>
      </c>
      <c r="G39" s="29" t="s">
        <v>15</v>
      </c>
      <c r="H39" s="56"/>
    </row>
    <row r="40" spans="1:12" ht="15.75" thickBot="1" x14ac:dyDescent="0.3">
      <c r="A40" s="30" t="s">
        <v>17</v>
      </c>
      <c r="B40" s="31"/>
      <c r="C40" s="31"/>
      <c r="D40" s="43"/>
      <c r="E40" s="32"/>
      <c r="F40" s="53">
        <f>SUM(L4:L35)</f>
        <v>53.568000000000033</v>
      </c>
      <c r="G40" s="33" t="s">
        <v>18</v>
      </c>
      <c r="H40" s="56"/>
    </row>
  </sheetData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2026-09-09T09:47:51Z</cp:lastPrinted>
  <dcterms:created xsi:type="dcterms:W3CDTF">2026-07-15T10:29:29Z</dcterms:created>
  <dcterms:modified xsi:type="dcterms:W3CDTF">2026-09-15T09:39:07Z</dcterms:modified>
</cp:coreProperties>
</file>